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30" windowWidth="11910" windowHeight="7365" activeTab="0"/>
  </bookViews>
  <sheets>
    <sheet name="Reisekostenrechnung" sheetId="1" r:id="rId1"/>
  </sheets>
  <externalReferences>
    <externalReference r:id="rId4"/>
  </externalReferences>
  <definedNames>
    <definedName name="Arbeitsbereich">'[1]Kostenstellen'!$A$3:$A$65536</definedName>
    <definedName name="Auswahl_Arbeitsbereich">'[1]Kostenstellen'!$A$3:$C$41</definedName>
    <definedName name="_xlnm.Print_Area" localSheetId="0">'Reisekostenrechnung'!$A$1:$P$47</definedName>
    <definedName name="_xlnm.Print_Titles" localSheetId="0">'Reisekostenrechnung'!$1:$19</definedName>
    <definedName name="Eingabemaske">'Reisekostenrechnung'!$A$7,'Reisekostenrechnung'!$C$7</definedName>
    <definedName name="KST">'[1]Kostenstellen'!$A:$C</definedName>
    <definedName name="KST_Wahl">'[1]Kostenstellen'!$A$2:$C$51</definedName>
  </definedNames>
  <calcPr fullCalcOnLoad="1"/>
</workbook>
</file>

<file path=xl/comments1.xml><?xml version="1.0" encoding="utf-8"?>
<comments xmlns="http://schemas.openxmlformats.org/spreadsheetml/2006/main">
  <authors>
    <author>Frauke von Locquinghien</author>
  </authors>
  <commentList>
    <comment ref="N18" authorId="0">
      <text>
        <r>
          <rPr>
            <sz val="10"/>
            <color indexed="18"/>
            <rFont val="Tahoma"/>
            <family val="2"/>
          </rPr>
          <t xml:space="preserve">gefahrene km mit Privat-Pkw
</t>
        </r>
        <r>
          <rPr>
            <b/>
            <sz val="10"/>
            <color indexed="18"/>
            <rFont val="Tahoma"/>
            <family val="2"/>
          </rPr>
          <t>nur ganze Zahlen eintragen</t>
        </r>
        <r>
          <rPr>
            <sz val="10"/>
            <color indexed="18"/>
            <rFont val="Tahoma"/>
            <family val="2"/>
          </rPr>
          <t xml:space="preserve">
km-Anzahl für mitgenommene
Personen in neue Zeile</t>
        </r>
      </text>
    </comment>
    <comment ref="O18" authorId="0">
      <text>
        <r>
          <rPr>
            <sz val="10"/>
            <color indexed="18"/>
            <rFont val="Tahoma"/>
            <family val="2"/>
          </rPr>
          <t>Anzahl mitgenommener 
Personen in gleiche Zeile 
wie dazugehörige km-Anzahl
Namen in Spalte 2 eintragen</t>
        </r>
      </text>
    </comment>
    <comment ref="P18" authorId="0">
      <text>
        <r>
          <rPr>
            <sz val="10"/>
            <color indexed="18"/>
            <rFont val="Tahoma"/>
            <family val="2"/>
          </rPr>
          <t>Fahrkosten öffentl. Verkehrsmittel,
Parkgebühren etc.
Belege beifügen und Erläuterung in 
Spalte 2 eintragen</t>
        </r>
      </text>
    </comment>
    <comment ref="A19" authorId="0">
      <text>
        <r>
          <rPr>
            <sz val="10"/>
            <color indexed="18"/>
            <rFont val="Tahoma"/>
            <family val="2"/>
          </rPr>
          <t>Dienstreisen: pro Reisetag ein Datumseintrag
Datumseingabe möglich im Format tt-mm-jj
Bei Dienstgängen Datum in nächste Spalte</t>
        </r>
      </text>
    </comment>
    <comment ref="C19" authorId="0">
      <text>
        <r>
          <rPr>
            <sz val="10"/>
            <color indexed="18"/>
            <rFont val="Tahoma"/>
            <family val="2"/>
          </rPr>
          <t>Spalte für alle nötigen Informationen
(Feld vergrößert sich, wenn der Text 
länger als eine Zeile wird)</t>
        </r>
      </text>
    </comment>
    <comment ref="D19" authorId="0">
      <text>
        <r>
          <rPr>
            <sz val="10"/>
            <color indexed="18"/>
            <rFont val="Tahoma"/>
            <family val="2"/>
          </rPr>
          <t>Uhrzeit:
Stunden und Minuten immer mit ":" trennen
Bei mehrtägigen Reisen nur am ersten Tag
(Abreisezeit)</t>
        </r>
      </text>
    </comment>
    <comment ref="E19" authorId="0">
      <text>
        <r>
          <rPr>
            <sz val="10"/>
            <color indexed="18"/>
            <rFont val="Tahoma"/>
            <family val="2"/>
          </rPr>
          <t>Uhrzeit:
Stunden und Minuten immer mit ":" trennen
Bei mehrtägigen Reisen nur am letzten Tag
(Zeit der Rückkehr)</t>
        </r>
      </text>
    </comment>
    <comment ref="G19" authorId="0">
      <text>
        <r>
          <rPr>
            <sz val="10"/>
            <color indexed="18"/>
            <rFont val="Tahoma"/>
            <family val="2"/>
          </rPr>
          <t>Übernachtung:
"j" eintragen</t>
        </r>
      </text>
    </comment>
    <comment ref="H18" authorId="0">
      <text>
        <r>
          <rPr>
            <sz val="10"/>
            <rFont val="Tahoma"/>
            <family val="2"/>
          </rPr>
          <t>unentgeltliche / inbegriffene
Mahlzeiten oder Übernachtungen:
jeweils ein "j" eintragen
(F)rühstück, (M)ittagessen, 
(A)bendessen, (Ü)bernachtung</t>
        </r>
      </text>
    </comment>
    <comment ref="M9" authorId="0">
      <text>
        <r>
          <rPr>
            <sz val="10"/>
            <rFont val="Tahoma"/>
            <family val="2"/>
          </rPr>
          <t>Abrechnung von 
Hotelübernachtungen
Belege beifügen</t>
        </r>
        <r>
          <rPr>
            <sz val="8"/>
            <rFont val="Tahoma"/>
            <family val="0"/>
          </rPr>
          <t xml:space="preserve">
</t>
        </r>
      </text>
    </comment>
    <comment ref="O11" authorId="0">
      <text>
        <r>
          <rPr>
            <sz val="10"/>
            <rFont val="Tahoma"/>
            <family val="2"/>
          </rPr>
          <t>Anzahl der Übernachtungen</t>
        </r>
      </text>
    </comment>
    <comment ref="M18" authorId="0">
      <text>
        <r>
          <rPr>
            <sz val="10"/>
            <color indexed="18"/>
            <rFont val="Tahoma"/>
            <family val="2"/>
          </rPr>
          <t>Kosten für Nutzung von 
öffentlichen Verkehrsmitteln
Belege beifügen</t>
        </r>
      </text>
    </comment>
    <comment ref="B19" authorId="0">
      <text>
        <r>
          <rPr>
            <sz val="10"/>
            <color indexed="56"/>
            <rFont val="Tahoma"/>
            <family val="2"/>
          </rPr>
          <t>bei Auslandsreisen: Zeiten mit "A" kenntlich machen</t>
        </r>
      </text>
    </comment>
    <comment ref="L11" authorId="0">
      <text>
        <r>
          <rPr>
            <sz val="10"/>
            <color indexed="56"/>
            <rFont val="Tahoma"/>
            <family val="2"/>
          </rPr>
          <t>Übernachtung im Ausland: "A" eintragen</t>
        </r>
      </text>
    </comment>
    <comment ref="D13" authorId="0">
      <text>
        <r>
          <rPr>
            <sz val="10"/>
            <color indexed="18"/>
            <rFont val="Tahoma"/>
            <family val="2"/>
          </rPr>
          <t>nur ganze Zahlen eintragen</t>
        </r>
      </text>
    </comment>
    <comment ref="M11" authorId="0">
      <text>
        <r>
          <rPr>
            <sz val="10"/>
            <color indexed="56"/>
            <rFont val="Tahoma"/>
            <family val="2"/>
          </rPr>
          <t>Übernachtung im Ausland ohne Frühstücksabzug</t>
        </r>
      </text>
    </comment>
  </commentList>
</comments>
</file>

<file path=xl/sharedStrings.xml><?xml version="1.0" encoding="utf-8"?>
<sst xmlns="http://schemas.openxmlformats.org/spreadsheetml/2006/main" count="54" uniqueCount="48">
  <si>
    <t>Datum</t>
  </si>
  <si>
    <t>von</t>
  </si>
  <si>
    <t>bis</t>
  </si>
  <si>
    <t>Ü</t>
  </si>
  <si>
    <t>F</t>
  </si>
  <si>
    <t>v. A. w.</t>
  </si>
  <si>
    <t>Reise-zeit</t>
  </si>
  <si>
    <t>Summen:</t>
  </si>
  <si>
    <t>Zuschuss zum Übernachtungsgeld</t>
  </si>
  <si>
    <t>Nachgew. Kosten</t>
  </si>
  <si>
    <t>Mehrbetrag</t>
  </si>
  <si>
    <t>Mitn. Anz. P</t>
  </si>
  <si>
    <t>PKW/ Mitn. km</t>
  </si>
  <si>
    <t>Berechnung km-Geld</t>
  </si>
  <si>
    <t>BLZ / Konto</t>
  </si>
  <si>
    <t>Bank</t>
  </si>
  <si>
    <t>PLZ / Ort</t>
  </si>
  <si>
    <t>Gen. durch</t>
  </si>
  <si>
    <t>Ich versichere pflichtgemäß die Richtigkeit meiner Angaben.</t>
  </si>
  <si>
    <t>Die eingesetzten Auslagen sind mir wirklich entstanden.</t>
  </si>
  <si>
    <t>(Unterschrift)</t>
  </si>
  <si>
    <t>Dienstort</t>
  </si>
  <si>
    <t>LANDESKIRCHENAMT</t>
  </si>
  <si>
    <t>Name, Vorname</t>
  </si>
  <si>
    <t>Vorschuss</t>
  </si>
  <si>
    <t>Tage-geld (Satz)</t>
  </si>
  <si>
    <t>Auslandstagegeld</t>
  </si>
  <si>
    <t>Tage</t>
  </si>
  <si>
    <t>zu</t>
  </si>
  <si>
    <t>EUR</t>
  </si>
  <si>
    <t>weitere Berechnung</t>
  </si>
  <si>
    <t>Summe Tagegeld</t>
  </si>
  <si>
    <t>Anz ÜN</t>
  </si>
  <si>
    <t>ÜN-Geld (Satz)</t>
  </si>
  <si>
    <t>Sonstige Kosten EUR</t>
  </si>
  <si>
    <t>Fahr-kosten EUR</t>
  </si>
  <si>
    <t>Zielort / Reisegrund / Erläuterung sonstige Kosten</t>
  </si>
  <si>
    <t>von der Festsetzungs-stelle auszufüllen</t>
  </si>
  <si>
    <t>MA</t>
  </si>
  <si>
    <t>Berechnung Tagegeld</t>
  </si>
  <si>
    <t>Berechnung ÜN-Geld</t>
  </si>
  <si>
    <t>=</t>
  </si>
  <si>
    <t>Aus-land?</t>
  </si>
  <si>
    <t>Reisekostenrechnung</t>
  </si>
  <si>
    <t>Ausl</t>
  </si>
  <si>
    <t>Kostenstelle/ Kostenträger</t>
  </si>
  <si>
    <t>01/12</t>
  </si>
  <si>
    <t xml:space="preserve">Goch,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</si>
</sst>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h:mm"/>
    <numFmt numFmtId="174" formatCode="d\ h:mm"/>
    <numFmt numFmtId="175" formatCode="#,##0.00\ &quot;DM&quot;"/>
    <numFmt numFmtId="176" formatCode="#,##0.00\ _D_M"/>
    <numFmt numFmtId="177" formatCode="#,##0.00\ \€"/>
    <numFmt numFmtId="178" formatCode="#,##0.00\ _E_U_R"/>
    <numFmt numFmtId="179" formatCode="#,##0.00\ [$EUR]"/>
    <numFmt numFmtId="180" formatCode="0,000,000,000,000,000,###,###"/>
    <numFmt numFmtId="181" formatCode="000\.00\.000\.000"/>
    <numFmt numFmtId="182" formatCode="0000\.00\.0000\.00\.0000"/>
    <numFmt numFmtId="183" formatCode="####\.##\.####\.##\.####"/>
    <numFmt numFmtId="184" formatCode="0000/00/0000\.00\.0000"/>
    <numFmt numFmtId="185" formatCode="d\ \ \ h:mm"/>
    <numFmt numFmtId="186" formatCode="#,##0.00\ &quot;€&quot;"/>
    <numFmt numFmtId="187" formatCode="0.0"/>
    <numFmt numFmtId="188" formatCode="#,##0\ &quot;€&quot;"/>
    <numFmt numFmtId="189" formatCode="000\ 000\ 00\ /\ 0000000000"/>
    <numFmt numFmtId="190" formatCode="d\ \ h:mm"/>
    <numFmt numFmtId="191" formatCode="0000/00/0000\.00\.0000\.000000"/>
    <numFmt numFmtId="192" formatCode="000000"/>
    <numFmt numFmtId="193" formatCode="0000/00/0000\.00\.0000\.######"/>
    <numFmt numFmtId="194" formatCode="\.000000"/>
    <numFmt numFmtId="195" formatCode="000000\ /\ ########"/>
    <numFmt numFmtId="196" formatCode="000000\ /\ 00000000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.5"/>
      <name val="Arial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u val="single"/>
      <sz val="9"/>
      <color indexed="10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9"/>
      <color indexed="55"/>
      <name val="Arial"/>
      <family val="2"/>
    </font>
    <font>
      <sz val="10"/>
      <color indexed="56"/>
      <name val="Tahoma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2" fontId="1" fillId="0" borderId="11" xfId="0" applyNumberFormat="1" applyFont="1" applyBorder="1" applyAlignment="1" applyProtection="1">
      <alignment/>
      <protection hidden="1"/>
    </xf>
    <xf numFmtId="173" fontId="1" fillId="33" borderId="12" xfId="0" applyNumberFormat="1" applyFont="1" applyFill="1" applyBorder="1" applyAlignment="1" applyProtection="1">
      <alignment/>
      <protection locked="0"/>
    </xf>
    <xf numFmtId="173" fontId="1" fillId="33" borderId="11" xfId="0" applyNumberFormat="1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" fillId="33" borderId="12" xfId="0" applyNumberFormat="1" applyFont="1" applyFill="1" applyBorder="1" applyAlignment="1" applyProtection="1">
      <alignment horizontal="center"/>
      <protection locked="0"/>
    </xf>
    <xf numFmtId="173" fontId="1" fillId="33" borderId="15" xfId="0" applyNumberFormat="1" applyFont="1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 horizontal="center"/>
      <protection locked="0"/>
    </xf>
    <xf numFmtId="49" fontId="1" fillId="33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/>
    </xf>
    <xf numFmtId="0" fontId="1" fillId="33" borderId="16" xfId="0" applyFont="1" applyFill="1" applyBorder="1" applyAlignment="1" applyProtection="1">
      <alignment/>
      <protection locked="0"/>
    </xf>
    <xf numFmtId="0" fontId="1" fillId="0" borderId="0" xfId="0" applyNumberFormat="1" applyFont="1" applyAlignment="1">
      <alignment horizontal="left" indent="1"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1" fontId="1" fillId="33" borderId="15" xfId="0" applyNumberFormat="1" applyFont="1" applyFill="1" applyBorder="1" applyAlignment="1" applyProtection="1">
      <alignment horizontal="center"/>
      <protection locked="0"/>
    </xf>
    <xf numFmtId="1" fontId="1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indent="1"/>
      <protection/>
    </xf>
    <xf numFmtId="0" fontId="12" fillId="0" borderId="0" xfId="0" applyFont="1" applyFill="1" applyBorder="1" applyAlignment="1" applyProtection="1">
      <alignment horizontal="left" textRotation="90"/>
      <protection/>
    </xf>
    <xf numFmtId="179" fontId="1" fillId="0" borderId="0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79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9" fontId="1" fillId="0" borderId="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4" fontId="1" fillId="33" borderId="23" xfId="0" applyNumberFormat="1" applyFont="1" applyFill="1" applyBorder="1" applyAlignment="1" applyProtection="1">
      <alignment/>
      <protection locked="0"/>
    </xf>
    <xf numFmtId="4" fontId="1" fillId="33" borderId="24" xfId="0" applyNumberFormat="1" applyFont="1" applyFill="1" applyBorder="1" applyAlignment="1" applyProtection="1">
      <alignment/>
      <protection locked="0"/>
    </xf>
    <xf numFmtId="4" fontId="1" fillId="33" borderId="25" xfId="0" applyNumberFormat="1" applyFont="1" applyFill="1" applyBorder="1" applyAlignment="1" applyProtection="1">
      <alignment/>
      <protection locked="0"/>
    </xf>
    <xf numFmtId="14" fontId="1" fillId="33" borderId="26" xfId="0" applyNumberFormat="1" applyFont="1" applyFill="1" applyBorder="1" applyAlignment="1" applyProtection="1">
      <alignment vertical="top"/>
      <protection locked="0"/>
    </xf>
    <xf numFmtId="14" fontId="1" fillId="33" borderId="27" xfId="0" applyNumberFormat="1" applyFont="1" applyFill="1" applyBorder="1" applyAlignment="1" applyProtection="1">
      <alignment vertical="top"/>
      <protection locked="0"/>
    </xf>
    <xf numFmtId="14" fontId="1" fillId="33" borderId="28" xfId="0" applyNumberFormat="1" applyFont="1" applyFill="1" applyBorder="1" applyAlignment="1" applyProtection="1">
      <alignment vertical="top"/>
      <protection locked="0"/>
    </xf>
    <xf numFmtId="49" fontId="1" fillId="33" borderId="12" xfId="0" applyNumberFormat="1" applyFont="1" applyFill="1" applyBorder="1" applyAlignment="1" applyProtection="1">
      <alignment vertical="top" wrapText="1"/>
      <protection locked="0"/>
    </xf>
    <xf numFmtId="49" fontId="1" fillId="33" borderId="11" xfId="0" applyNumberFormat="1" applyFont="1" applyFill="1" applyBorder="1" applyAlignment="1" applyProtection="1">
      <alignment vertical="top" wrapText="1"/>
      <protection locked="0"/>
    </xf>
    <xf numFmtId="49" fontId="1" fillId="33" borderId="15" xfId="0" applyNumberFormat="1" applyFont="1" applyFill="1" applyBorder="1" applyAlignment="1" applyProtection="1">
      <alignment vertical="top" wrapText="1"/>
      <protection locked="0"/>
    </xf>
    <xf numFmtId="4" fontId="1" fillId="0" borderId="29" xfId="0" applyNumberFormat="1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wrapText="1"/>
      <protection/>
    </xf>
    <xf numFmtId="0" fontId="1" fillId="33" borderId="12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3" fontId="1" fillId="33" borderId="12" xfId="0" applyNumberFormat="1" applyFont="1" applyFill="1" applyBorder="1" applyAlignment="1" applyProtection="1">
      <alignment/>
      <protection locked="0"/>
    </xf>
    <xf numFmtId="3" fontId="1" fillId="33" borderId="11" xfId="0" applyNumberFormat="1" applyFont="1" applyFill="1" applyBorder="1" applyAlignment="1" applyProtection="1">
      <alignment/>
      <protection locked="0"/>
    </xf>
    <xf numFmtId="3" fontId="1" fillId="33" borderId="15" xfId="0" applyNumberFormat="1" applyFont="1" applyFill="1" applyBorder="1" applyAlignment="1" applyProtection="1">
      <alignment/>
      <protection locked="0"/>
    </xf>
    <xf numFmtId="4" fontId="1" fillId="33" borderId="30" xfId="0" applyNumberFormat="1" applyFont="1" applyFill="1" applyBorder="1" applyAlignment="1" applyProtection="1">
      <alignment horizontal="center"/>
      <protection hidden="1" locked="0"/>
    </xf>
    <xf numFmtId="4" fontId="1" fillId="33" borderId="11" xfId="0" applyNumberFormat="1" applyFont="1" applyFill="1" applyBorder="1" applyAlignment="1" applyProtection="1">
      <alignment horizontal="center"/>
      <protection hidden="1" locked="0"/>
    </xf>
    <xf numFmtId="4" fontId="1" fillId="33" borderId="31" xfId="0" applyNumberFormat="1" applyFont="1" applyFill="1" applyBorder="1" applyAlignment="1" applyProtection="1">
      <alignment horizontal="center"/>
      <protection hidden="1"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9" fontId="1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79" fontId="1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7" xfId="0" applyFont="1" applyBorder="1" applyAlignment="1">
      <alignment/>
    </xf>
    <xf numFmtId="0" fontId="15" fillId="0" borderId="0" xfId="0" applyFont="1" applyAlignment="1">
      <alignment horizontal="center" wrapText="1"/>
    </xf>
    <xf numFmtId="2" fontId="15" fillId="0" borderId="0" xfId="0" applyNumberFormat="1" applyFont="1" applyAlignment="1" applyProtection="1">
      <alignment/>
      <protection hidden="1"/>
    </xf>
    <xf numFmtId="2" fontId="4" fillId="0" borderId="34" xfId="0" applyNumberFormat="1" applyFont="1" applyBorder="1" applyAlignment="1" applyProtection="1">
      <alignment vertical="center"/>
      <protection hidden="1"/>
    </xf>
    <xf numFmtId="4" fontId="4" fillId="0" borderId="14" xfId="0" applyNumberFormat="1" applyFont="1" applyBorder="1" applyAlignment="1" applyProtection="1">
      <alignment vertical="center"/>
      <protection hidden="1"/>
    </xf>
    <xf numFmtId="190" fontId="4" fillId="0" borderId="12" xfId="0" applyNumberFormat="1" applyFont="1" applyBorder="1" applyAlignment="1" applyProtection="1">
      <alignment/>
      <protection hidden="1"/>
    </xf>
    <xf numFmtId="190" fontId="4" fillId="0" borderId="11" xfId="0" applyNumberFormat="1" applyFont="1" applyBorder="1" applyAlignment="1" applyProtection="1">
      <alignment/>
      <protection hidden="1"/>
    </xf>
    <xf numFmtId="190" fontId="4" fillId="0" borderId="15" xfId="0" applyNumberFormat="1" applyFont="1" applyBorder="1" applyAlignment="1" applyProtection="1">
      <alignment/>
      <protection hidden="1"/>
    </xf>
    <xf numFmtId="4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1" fillId="34" borderId="12" xfId="0" applyNumberFormat="1" applyFont="1" applyFill="1" applyBorder="1" applyAlignment="1" applyProtection="1">
      <alignment horizontal="center"/>
      <protection locked="0"/>
    </xf>
    <xf numFmtId="49" fontId="1" fillId="34" borderId="11" xfId="0" applyNumberFormat="1" applyFont="1" applyFill="1" applyBorder="1" applyAlignment="1" applyProtection="1">
      <alignment horizontal="center"/>
      <protection locked="0"/>
    </xf>
    <xf numFmtId="49" fontId="1" fillId="34" borderId="15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wrapText="1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4" fontId="1" fillId="0" borderId="35" xfId="0" applyNumberFormat="1" applyFont="1" applyBorder="1" applyAlignment="1" applyProtection="1">
      <alignment/>
      <protection hidden="1"/>
    </xf>
    <xf numFmtId="4" fontId="1" fillId="0" borderId="36" xfId="0" applyNumberFormat="1" applyFont="1" applyBorder="1" applyAlignment="1" applyProtection="1">
      <alignment/>
      <protection hidden="1"/>
    </xf>
    <xf numFmtId="49" fontId="0" fillId="33" borderId="0" xfId="0" applyNumberFormat="1" applyFill="1" applyAlignment="1" applyProtection="1">
      <alignment horizontal="center"/>
      <protection locked="0"/>
    </xf>
    <xf numFmtId="49" fontId="0" fillId="33" borderId="37" xfId="0" applyNumberForma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textRotation="90" wrapText="1"/>
    </xf>
    <xf numFmtId="2" fontId="17" fillId="0" borderId="10" xfId="0" applyNumberFormat="1" applyFont="1" applyBorder="1" applyAlignment="1" applyProtection="1">
      <alignment vertical="center"/>
      <protection hidden="1"/>
    </xf>
    <xf numFmtId="2" fontId="17" fillId="0" borderId="13" xfId="0" applyNumberFormat="1" applyFont="1" applyBorder="1" applyAlignment="1" applyProtection="1">
      <alignment vertical="center"/>
      <protection hidden="1"/>
    </xf>
    <xf numFmtId="49" fontId="0" fillId="33" borderId="38" xfId="0" applyNumberFormat="1" applyFill="1" applyBorder="1" applyAlignment="1" applyProtection="1">
      <alignment horizontal="center"/>
      <protection locked="0"/>
    </xf>
    <xf numFmtId="184" fontId="0" fillId="0" borderId="0" xfId="0" applyNumberFormat="1" applyAlignment="1">
      <alignment/>
    </xf>
    <xf numFmtId="192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18" fillId="0" borderId="0" xfId="0" applyNumberFormat="1" applyFont="1" applyAlignment="1" applyProtection="1">
      <alignment/>
      <protection/>
    </xf>
    <xf numFmtId="0" fontId="3" fillId="34" borderId="39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6" fillId="0" borderId="46" xfId="0" applyFont="1" applyBorder="1" applyAlignment="1">
      <alignment horizontal="center" wrapText="1"/>
    </xf>
    <xf numFmtId="0" fontId="0" fillId="0" borderId="47" xfId="0" applyBorder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4" fontId="1" fillId="33" borderId="48" xfId="0" applyNumberFormat="1" applyFont="1" applyFill="1" applyBorder="1" applyAlignment="1" applyProtection="1">
      <alignment horizontal="center"/>
      <protection locked="0"/>
    </xf>
    <xf numFmtId="4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6" fillId="0" borderId="53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2" fillId="0" borderId="54" xfId="0" applyFont="1" applyBorder="1" applyAlignment="1" quotePrefix="1">
      <alignment horizontal="left" textRotation="90"/>
    </xf>
    <xf numFmtId="0" fontId="12" fillId="0" borderId="54" xfId="0" applyFont="1" applyBorder="1" applyAlignment="1">
      <alignment horizontal="left" textRotation="90"/>
    </xf>
    <xf numFmtId="0" fontId="3" fillId="0" borderId="55" xfId="0" applyFont="1" applyBorder="1" applyAlignment="1">
      <alignment horizontal="center" wrapText="1"/>
    </xf>
    <xf numFmtId="0" fontId="12" fillId="0" borderId="56" xfId="0" applyFont="1" applyBorder="1" applyAlignment="1">
      <alignment/>
    </xf>
    <xf numFmtId="4" fontId="12" fillId="0" borderId="17" xfId="0" applyNumberFormat="1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/>
      <protection hidden="1"/>
    </xf>
    <xf numFmtId="4" fontId="12" fillId="0" borderId="20" xfId="0" applyNumberFormat="1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/>
    </xf>
    <xf numFmtId="4" fontId="4" fillId="0" borderId="34" xfId="0" applyNumberFormat="1" applyFont="1" applyBorder="1" applyAlignment="1" applyProtection="1">
      <alignment horizontal="center" vertical="center"/>
      <protection hidden="1"/>
    </xf>
    <xf numFmtId="0" fontId="0" fillId="0" borderId="59" xfId="0" applyBorder="1" applyAlignment="1">
      <alignment/>
    </xf>
    <xf numFmtId="4" fontId="1" fillId="33" borderId="60" xfId="0" applyNumberFormat="1" applyFont="1" applyFill="1" applyBorder="1" applyAlignment="1" applyProtection="1">
      <alignment horizontal="center"/>
      <protection locked="0"/>
    </xf>
    <xf numFmtId="4" fontId="1" fillId="0" borderId="61" xfId="0" applyNumberFormat="1" applyFont="1" applyBorder="1" applyAlignment="1">
      <alignment horizontal="center"/>
    </xf>
    <xf numFmtId="4" fontId="1" fillId="33" borderId="39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Border="1" applyAlignment="1">
      <alignment horizontal="center"/>
    </xf>
    <xf numFmtId="0" fontId="1" fillId="0" borderId="57" xfId="0" applyFont="1" applyBorder="1" applyAlignment="1">
      <alignment horizontal="left" textRotation="90" wrapText="1"/>
    </xf>
    <xf numFmtId="0" fontId="0" fillId="0" borderId="52" xfId="0" applyBorder="1" applyAlignment="1">
      <alignment horizontal="left" textRotation="90" wrapText="1"/>
    </xf>
    <xf numFmtId="0" fontId="0" fillId="0" borderId="58" xfId="0" applyBorder="1" applyAlignment="1">
      <alignment horizontal="left" textRotation="90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49" fontId="5" fillId="33" borderId="11" xfId="0" applyNumberFormat="1" applyFont="1" applyFill="1" applyBorder="1" applyAlignment="1" applyProtection="1">
      <alignment horizontal="left" vertical="center" indent="1"/>
      <protection locked="0"/>
    </xf>
    <xf numFmtId="49" fontId="5" fillId="33" borderId="24" xfId="0" applyNumberFormat="1" applyFont="1" applyFill="1" applyBorder="1" applyAlignment="1" applyProtection="1">
      <alignment horizontal="left" vertical="center" indent="1"/>
      <protection locked="0"/>
    </xf>
    <xf numFmtId="49" fontId="5" fillId="33" borderId="15" xfId="0" applyNumberFormat="1" applyFont="1" applyFill="1" applyBorder="1" applyAlignment="1" applyProtection="1">
      <alignment horizontal="left" vertical="center" indent="1"/>
      <protection locked="0"/>
    </xf>
    <xf numFmtId="49" fontId="5" fillId="33" borderId="25" xfId="0" applyNumberFormat="1" applyFont="1" applyFill="1" applyBorder="1" applyAlignment="1" applyProtection="1">
      <alignment horizontal="left" vertical="center" indent="1"/>
      <protection locked="0"/>
    </xf>
    <xf numFmtId="188" fontId="5" fillId="33" borderId="62" xfId="0" applyNumberFormat="1" applyFont="1" applyFill="1" applyBorder="1" applyAlignment="1" applyProtection="1">
      <alignment vertical="center"/>
      <protection locked="0"/>
    </xf>
    <xf numFmtId="188" fontId="0" fillId="0" borderId="63" xfId="0" applyNumberFormat="1" applyBorder="1" applyAlignment="1">
      <alignment vertical="center"/>
    </xf>
    <xf numFmtId="188" fontId="0" fillId="0" borderId="64" xfId="0" applyNumberFormat="1" applyBorder="1" applyAlignment="1">
      <alignment vertical="center"/>
    </xf>
    <xf numFmtId="188" fontId="0" fillId="0" borderId="65" xfId="0" applyNumberFormat="1" applyBorder="1" applyAlignment="1">
      <alignment vertical="center"/>
    </xf>
    <xf numFmtId="49" fontId="5" fillId="33" borderId="31" xfId="0" applyNumberFormat="1" applyFont="1" applyFill="1" applyBorder="1" applyAlignment="1" applyProtection="1">
      <alignment horizontal="left" vertical="center" indent="1"/>
      <protection locked="0"/>
    </xf>
    <xf numFmtId="49" fontId="5" fillId="33" borderId="30" xfId="0" applyNumberFormat="1" applyFont="1" applyFill="1" applyBorder="1" applyAlignment="1" applyProtection="1">
      <alignment horizontal="left" vertical="center" indent="1"/>
      <protection locked="0"/>
    </xf>
    <xf numFmtId="2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6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4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14" fontId="1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49" fontId="5" fillId="33" borderId="62" xfId="0" applyNumberFormat="1" applyFont="1" applyFill="1" applyBorder="1" applyAlignment="1" applyProtection="1">
      <alignment horizontal="left" vertical="center" indent="1"/>
      <protection locked="0"/>
    </xf>
    <xf numFmtId="0" fontId="0" fillId="0" borderId="67" xfId="0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65" xfId="0" applyBorder="1" applyAlignment="1">
      <alignment horizontal="left" vertical="center" indent="1"/>
    </xf>
    <xf numFmtId="49" fontId="5" fillId="33" borderId="12" xfId="0" applyNumberFormat="1" applyFont="1" applyFill="1" applyBorder="1" applyAlignment="1" applyProtection="1">
      <alignment horizontal="left" vertical="center" indent="1"/>
      <protection locked="0"/>
    </xf>
    <xf numFmtId="49" fontId="5" fillId="33" borderId="23" xfId="0" applyNumberFormat="1" applyFont="1" applyFill="1" applyBorder="1" applyAlignment="1" applyProtection="1">
      <alignment horizontal="left" vertical="center" indent="1"/>
      <protection locked="0"/>
    </xf>
    <xf numFmtId="0" fontId="2" fillId="0" borderId="6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4" fillId="0" borderId="52" xfId="0" applyFont="1" applyFill="1" applyBorder="1" applyAlignment="1" applyProtection="1">
      <alignment horizontal="center" wrapText="1"/>
      <protection/>
    </xf>
    <xf numFmtId="0" fontId="0" fillId="0" borderId="52" xfId="0" applyFont="1" applyBorder="1" applyAlignment="1">
      <alignment horizont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194" fontId="14" fillId="33" borderId="67" xfId="0" applyNumberFormat="1" applyFont="1" applyFill="1" applyBorder="1" applyAlignment="1" applyProtection="1">
      <alignment horizontal="left" vertical="center"/>
      <protection hidden="1"/>
    </xf>
    <xf numFmtId="194" fontId="14" fillId="0" borderId="63" xfId="0" applyNumberFormat="1" applyFont="1" applyBorder="1" applyAlignment="1" applyProtection="1">
      <alignment horizontal="left" vertical="center"/>
      <protection hidden="1"/>
    </xf>
    <xf numFmtId="194" fontId="14" fillId="0" borderId="16" xfId="0" applyNumberFormat="1" applyFont="1" applyBorder="1" applyAlignment="1" applyProtection="1">
      <alignment horizontal="left" vertical="center"/>
      <protection hidden="1"/>
    </xf>
    <xf numFmtId="194" fontId="14" fillId="0" borderId="65" xfId="0" applyNumberFormat="1" applyFont="1" applyBorder="1" applyAlignment="1" applyProtection="1">
      <alignment horizontal="left" vertical="center"/>
      <protection hidden="1"/>
    </xf>
    <xf numFmtId="196" fontId="5" fillId="33" borderId="62" xfId="0" applyNumberFormat="1" applyFont="1" applyFill="1" applyBorder="1" applyAlignment="1" applyProtection="1">
      <alignment horizontal="left" vertical="center"/>
      <protection locked="0"/>
    </xf>
    <xf numFmtId="196" fontId="5" fillId="33" borderId="64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9"/>
        </patternFill>
      </fill>
    </dxf>
    <dxf>
      <font>
        <b val="0"/>
        <i/>
      </font>
      <fill>
        <patternFill>
          <bgColor indexed="9"/>
        </patternFill>
      </fill>
    </dxf>
    <dxf>
      <font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42"/>
        </patternFill>
      </fill>
    </dxf>
    <dxf>
      <font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0</xdr:rowOff>
    </xdr:from>
    <xdr:to>
      <xdr:col>7</xdr:col>
      <xdr:colOff>133350</xdr:colOff>
      <xdr:row>3</xdr:row>
      <xdr:rowOff>104775</xdr:rowOff>
    </xdr:to>
    <xdr:sp>
      <xdr:nvSpPr>
        <xdr:cNvPr id="1" name="Freeform 22"/>
        <xdr:cNvSpPr>
          <a:spLocks noChangeAspect="1"/>
        </xdr:cNvSpPr>
      </xdr:nvSpPr>
      <xdr:spPr>
        <a:xfrm>
          <a:off x="3457575" y="0"/>
          <a:ext cx="514350" cy="581025"/>
        </a:xfrm>
        <a:custGeom>
          <a:pathLst>
            <a:path h="2927" w="2577">
              <a:moveTo>
                <a:pt x="1181" y="1149"/>
              </a:moveTo>
              <a:lnTo>
                <a:pt x="1381" y="25"/>
              </a:lnTo>
              <a:lnTo>
                <a:pt x="1226" y="0"/>
              </a:lnTo>
              <a:lnTo>
                <a:pt x="1041" y="1004"/>
              </a:lnTo>
              <a:lnTo>
                <a:pt x="0" y="1194"/>
              </a:lnTo>
              <a:lnTo>
                <a:pt x="20" y="1354"/>
              </a:lnTo>
              <a:lnTo>
                <a:pt x="1181" y="1149"/>
              </a:lnTo>
              <a:close/>
              <a:moveTo>
                <a:pt x="1181" y="1149"/>
              </a:moveTo>
              <a:lnTo>
                <a:pt x="1376" y="1538"/>
              </a:lnTo>
              <a:lnTo>
                <a:pt x="1151" y="2887"/>
              </a:lnTo>
              <a:lnTo>
                <a:pt x="1361" y="2927"/>
              </a:lnTo>
              <a:lnTo>
                <a:pt x="1556" y="1723"/>
              </a:lnTo>
              <a:lnTo>
                <a:pt x="2577" y="1543"/>
              </a:lnTo>
              <a:lnTo>
                <a:pt x="2537" y="1334"/>
              </a:lnTo>
              <a:close/>
            </a:path>
          </a:pathLst>
        </a:cu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rlagen\Reisekosten-Kostenstel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enstellen"/>
    </sheetNames>
    <sheetDataSet>
      <sheetData sheetId="0">
        <row r="1">
          <cell r="A1" t="str">
            <v>Arbeitsbereich</v>
          </cell>
          <cell r="B1" t="str">
            <v>alt-HHStelle</v>
          </cell>
          <cell r="C1" t="str">
            <v>alt-Kostenstelle</v>
          </cell>
        </row>
        <row r="3">
          <cell r="A3" t="str">
            <v>Abteilung I allgemein</v>
          </cell>
          <cell r="B3">
            <v>7000007650706100</v>
          </cell>
          <cell r="C3">
            <v>100000</v>
          </cell>
        </row>
        <row r="4">
          <cell r="A4" t="str">
            <v>Zentr. Personalverwaltung</v>
          </cell>
          <cell r="B4">
            <v>7000007650706100</v>
          </cell>
          <cell r="C4">
            <v>100100</v>
          </cell>
        </row>
        <row r="5">
          <cell r="A5" t="str">
            <v>Pfarrbesoldung</v>
          </cell>
          <cell r="B5">
            <v>100007650016100</v>
          </cell>
        </row>
        <row r="6">
          <cell r="A6" t="str">
            <v>Beauftr. f. Mitarbeiter/-innen</v>
          </cell>
          <cell r="B6">
            <v>2031000380016100</v>
          </cell>
        </row>
        <row r="7">
          <cell r="A7" t="str">
            <v>Abteilung II allgemein</v>
          </cell>
          <cell r="B7">
            <v>7000007650706100</v>
          </cell>
          <cell r="C7">
            <v>200000</v>
          </cell>
        </row>
        <row r="8">
          <cell r="A8" t="str">
            <v>Abteilung III</v>
          </cell>
          <cell r="B8">
            <v>7000007650706100</v>
          </cell>
          <cell r="C8">
            <v>300000</v>
          </cell>
        </row>
        <row r="9">
          <cell r="A9" t="str">
            <v>Abteilung IV allgemein</v>
          </cell>
          <cell r="B9">
            <v>7000007650706100</v>
          </cell>
          <cell r="C9">
            <v>400000</v>
          </cell>
        </row>
        <row r="10">
          <cell r="A10" t="str">
            <v>Dez. IV.3 Schulen/Internate</v>
          </cell>
          <cell r="B10">
            <v>7000007650706100</v>
          </cell>
          <cell r="C10">
            <v>400100</v>
          </cell>
        </row>
        <row r="11">
          <cell r="A11" t="str">
            <v>Büchereifachstelle</v>
          </cell>
          <cell r="B11">
            <v>4531005310016100</v>
          </cell>
        </row>
        <row r="12">
          <cell r="A12" t="str">
            <v>Abteilung V allgemein</v>
          </cell>
          <cell r="B12">
            <v>7000007650706100</v>
          </cell>
          <cell r="C12">
            <v>500000</v>
          </cell>
        </row>
        <row r="13">
          <cell r="A13" t="str">
            <v>Dez. V.2 Kirchenkreisangel.</v>
          </cell>
          <cell r="B13">
            <v>7000007650706100</v>
          </cell>
          <cell r="C13">
            <v>500400</v>
          </cell>
        </row>
        <row r="14">
          <cell r="A14" t="str">
            <v>Gem. Schlichtungsstelle</v>
          </cell>
          <cell r="B14">
            <v>7000007650706100</v>
          </cell>
          <cell r="C14">
            <v>500300</v>
          </cell>
        </row>
        <row r="15">
          <cell r="A15" t="str">
            <v>Sozialethik</v>
          </cell>
          <cell r="B15">
            <v>7000007650706100</v>
          </cell>
          <cell r="C15">
            <v>500100</v>
          </cell>
        </row>
        <row r="16">
          <cell r="A16" t="str">
            <v>Abteilung VI allgemein</v>
          </cell>
          <cell r="B16">
            <v>7000007650706100</v>
          </cell>
          <cell r="C16">
            <v>600000</v>
          </cell>
        </row>
        <row r="17">
          <cell r="A17" t="str">
            <v>Dez. VI.2 Meldewesen</v>
          </cell>
          <cell r="B17">
            <v>7000007650706100</v>
          </cell>
          <cell r="C17">
            <v>600500</v>
          </cell>
        </row>
        <row r="18">
          <cell r="A18" t="str">
            <v>Dez. VI.2 Kirchensteuer</v>
          </cell>
          <cell r="B18">
            <v>9000007650906100</v>
          </cell>
        </row>
        <row r="19">
          <cell r="A19" t="str">
            <v>Dez. VI.2 NKF landesk. Ebene</v>
          </cell>
          <cell r="B19">
            <v>6000007650626100</v>
          </cell>
        </row>
        <row r="20">
          <cell r="A20" t="str">
            <v>Dez. VI.2 NKF Projektteam</v>
          </cell>
          <cell r="B20">
            <v>9000007650916110</v>
          </cell>
        </row>
        <row r="21">
          <cell r="A21" t="str">
            <v>Dez. VI.3 allgemein</v>
          </cell>
          <cell r="B21">
            <v>6000007650616100</v>
          </cell>
          <cell r="C21">
            <v>600100</v>
          </cell>
        </row>
        <row r="22">
          <cell r="A22" t="str">
            <v>Dez. VI.3 Bauberatung</v>
          </cell>
          <cell r="B22">
            <v>6000007650616100</v>
          </cell>
          <cell r="C22">
            <v>600200</v>
          </cell>
        </row>
        <row r="23">
          <cell r="A23" t="str">
            <v>Dez. VI.3 Sondervermögen</v>
          </cell>
          <cell r="B23">
            <v>6000007650616100</v>
          </cell>
          <cell r="C23">
            <v>600300</v>
          </cell>
        </row>
        <row r="24">
          <cell r="A24" t="str">
            <v>Dez. VI.3 Dienst-Mitarbeiterwhg</v>
          </cell>
          <cell r="B24">
            <v>6000007650616100</v>
          </cell>
          <cell r="C24">
            <v>600400</v>
          </cell>
        </row>
        <row r="25">
          <cell r="A25" t="str">
            <v>Zentrale Dienste allgemein</v>
          </cell>
          <cell r="B25">
            <v>7000007650706100</v>
          </cell>
          <cell r="C25">
            <v>700000</v>
          </cell>
        </row>
        <row r="26">
          <cell r="A26" t="str">
            <v>Archiv</v>
          </cell>
          <cell r="B26">
            <v>7000007650706100</v>
          </cell>
          <cell r="C26">
            <v>700100</v>
          </cell>
        </row>
        <row r="27">
          <cell r="A27" t="str">
            <v>Statistik</v>
          </cell>
          <cell r="B27">
            <v>7000007650706100</v>
          </cell>
          <cell r="C27">
            <v>700200</v>
          </cell>
        </row>
        <row r="28">
          <cell r="A28" t="str">
            <v>Kraftfahrer</v>
          </cell>
          <cell r="B28">
            <v>7000007650706100</v>
          </cell>
          <cell r="C28">
            <v>700400</v>
          </cell>
        </row>
        <row r="29">
          <cell r="A29" t="str">
            <v>IT</v>
          </cell>
          <cell r="B29">
            <v>7000007650706100</v>
          </cell>
          <cell r="C29">
            <v>700300</v>
          </cell>
        </row>
        <row r="30">
          <cell r="A30" t="str">
            <v>Präsidialkanzlei</v>
          </cell>
          <cell r="B30">
            <v>7000007650706100</v>
          </cell>
          <cell r="C30">
            <v>800000</v>
          </cell>
        </row>
        <row r="31">
          <cell r="A31" t="str">
            <v>Öffentlichkeitsarbeit</v>
          </cell>
          <cell r="B31">
            <v>7000007650706100</v>
          </cell>
          <cell r="C31">
            <v>500200</v>
          </cell>
        </row>
        <row r="32">
          <cell r="A32" t="str">
            <v>Kirchenleitung</v>
          </cell>
          <cell r="B32">
            <v>8000007240806100</v>
          </cell>
        </row>
        <row r="33">
          <cell r="A33" t="str">
            <v>Frauenreferat</v>
          </cell>
          <cell r="B33">
            <v>8131001380016100</v>
          </cell>
        </row>
        <row r="34">
          <cell r="A34" t="str">
            <v>Rechnungsprüfungsamt</v>
          </cell>
          <cell r="B34">
            <v>7000007710706100</v>
          </cell>
        </row>
        <row r="35">
          <cell r="A35" t="str">
            <v>Refinanzierte Reise</v>
          </cell>
          <cell r="B35">
            <v>7000007650706100</v>
          </cell>
          <cell r="C35">
            <v>700500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47"/>
  <sheetViews>
    <sheetView tabSelected="1"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C40" sqref="C40"/>
    </sheetView>
  </sheetViews>
  <sheetFormatPr defaultColWidth="11.57421875" defaultRowHeight="12.75"/>
  <cols>
    <col min="1" max="1" width="10.7109375" style="1" customWidth="1"/>
    <col min="2" max="2" width="2.57421875" style="91" customWidth="1"/>
    <col min="3" max="3" width="25.28125" style="1" customWidth="1"/>
    <col min="4" max="5" width="5.28125" style="1" customWidth="1"/>
    <col min="6" max="6" width="6.28125" style="1" customWidth="1"/>
    <col min="7" max="10" width="2.140625" style="1" customWidth="1"/>
    <col min="11" max="12" width="4.7109375" style="1" customWidth="1"/>
    <col min="13" max="13" width="7.8515625" style="1" customWidth="1"/>
    <col min="14" max="14" width="5.140625" style="1" customWidth="1"/>
    <col min="15" max="15" width="4.28125" style="1" customWidth="1"/>
    <col min="16" max="16" width="7.7109375" style="1" customWidth="1"/>
    <col min="17" max="17" width="11.57421875" style="53" customWidth="1"/>
    <col min="18" max="16384" width="11.57421875" style="1" customWidth="1"/>
  </cols>
  <sheetData>
    <row r="1" spans="1:15" ht="12.75" customHeight="1">
      <c r="A1" s="197" t="s">
        <v>23</v>
      </c>
      <c r="C1" s="187"/>
      <c r="D1" s="187"/>
      <c r="E1" s="188"/>
      <c r="G1" s="22"/>
      <c r="H1" s="21"/>
      <c r="I1" s="21"/>
      <c r="J1" s="21"/>
      <c r="K1" s="21"/>
      <c r="L1" s="21"/>
      <c r="M1" s="21"/>
      <c r="N1" s="21"/>
      <c r="O1" s="21"/>
    </row>
    <row r="2" spans="1:24" ht="12.75" customHeight="1">
      <c r="A2" s="159"/>
      <c r="C2" s="161"/>
      <c r="D2" s="161"/>
      <c r="E2" s="162"/>
      <c r="G2" s="21"/>
      <c r="H2" s="21"/>
      <c r="I2" s="21"/>
      <c r="J2" s="180" t="s">
        <v>43</v>
      </c>
      <c r="K2" s="180"/>
      <c r="L2" s="180"/>
      <c r="M2" s="180"/>
      <c r="N2" s="180"/>
      <c r="O2" s="180"/>
      <c r="V2"/>
      <c r="W2" s="108"/>
      <c r="X2" s="109"/>
    </row>
    <row r="3" spans="1:24" ht="12" customHeight="1">
      <c r="A3" s="159" t="s">
        <v>16</v>
      </c>
      <c r="C3" s="161"/>
      <c r="D3" s="161"/>
      <c r="E3" s="162"/>
      <c r="G3" s="21"/>
      <c r="H3" s="21"/>
      <c r="I3" s="21"/>
      <c r="J3" s="180"/>
      <c r="K3" s="180"/>
      <c r="L3" s="180"/>
      <c r="M3" s="180"/>
      <c r="N3" s="180"/>
      <c r="O3" s="180"/>
      <c r="V3"/>
      <c r="W3" s="108"/>
      <c r="X3" s="109"/>
    </row>
    <row r="4" spans="1:24" ht="12" customHeight="1">
      <c r="A4" s="159"/>
      <c r="C4" s="161"/>
      <c r="D4" s="161"/>
      <c r="E4" s="162"/>
      <c r="G4" s="21"/>
      <c r="H4" s="21"/>
      <c r="I4" s="21"/>
      <c r="J4" s="22"/>
      <c r="K4" s="22"/>
      <c r="L4" s="22"/>
      <c r="M4" s="22"/>
      <c r="N4" s="22"/>
      <c r="O4" s="22"/>
      <c r="V4"/>
      <c r="W4" s="108"/>
      <c r="X4" s="109"/>
    </row>
    <row r="5" spans="1:24" ht="12.75" customHeight="1">
      <c r="A5" s="159" t="s">
        <v>21</v>
      </c>
      <c r="C5" s="161"/>
      <c r="D5" s="161"/>
      <c r="E5" s="162"/>
      <c r="G5" s="24" t="s">
        <v>22</v>
      </c>
      <c r="J5" s="40"/>
      <c r="K5" s="40"/>
      <c r="L5" s="40"/>
      <c r="M5" s="40"/>
      <c r="N5" s="40"/>
      <c r="O5" s="40"/>
      <c r="R5" s="111"/>
      <c r="V5"/>
      <c r="W5" s="108"/>
      <c r="X5" s="109"/>
    </row>
    <row r="6" spans="1:24" ht="12.75" customHeight="1">
      <c r="A6" s="159"/>
      <c r="C6" s="161"/>
      <c r="D6" s="161"/>
      <c r="E6" s="162"/>
      <c r="G6" s="110"/>
      <c r="H6" s="22"/>
      <c r="I6" s="22"/>
      <c r="J6" s="40"/>
      <c r="K6" s="40"/>
      <c r="L6" s="40"/>
      <c r="M6" s="40"/>
      <c r="N6" s="40"/>
      <c r="O6" s="40"/>
      <c r="V6"/>
      <c r="W6" s="108"/>
      <c r="X6" s="109"/>
    </row>
    <row r="7" spans="1:24" ht="12" customHeight="1">
      <c r="A7" s="159" t="s">
        <v>45</v>
      </c>
      <c r="C7" s="203">
        <v>0</v>
      </c>
      <c r="D7" s="199"/>
      <c r="E7" s="200"/>
      <c r="G7" s="112"/>
      <c r="H7" s="112"/>
      <c r="I7" s="112"/>
      <c r="J7" s="112"/>
      <c r="K7" s="115"/>
      <c r="L7" s="112"/>
      <c r="M7" s="112"/>
      <c r="N7" s="112"/>
      <c r="O7" s="112"/>
      <c r="P7" s="113"/>
      <c r="Q7" s="114"/>
      <c r="R7" s="113"/>
      <c r="S7" s="113"/>
      <c r="V7"/>
      <c r="W7" s="108"/>
      <c r="X7" s="109"/>
    </row>
    <row r="8" spans="1:24" ht="12" customHeight="1" thickBot="1">
      <c r="A8" s="159"/>
      <c r="C8" s="204"/>
      <c r="D8" s="201"/>
      <c r="E8" s="202"/>
      <c r="K8" s="113"/>
      <c r="V8"/>
      <c r="W8" s="108"/>
      <c r="X8" s="109"/>
    </row>
    <row r="9" spans="1:24" ht="12.75" customHeight="1">
      <c r="A9" s="198" t="s">
        <v>15</v>
      </c>
      <c r="C9" s="161"/>
      <c r="D9" s="161"/>
      <c r="E9" s="162"/>
      <c r="G9" s="48"/>
      <c r="H9" s="48"/>
      <c r="I9" s="48"/>
      <c r="J9" s="48"/>
      <c r="K9" s="48"/>
      <c r="M9" s="189" t="s">
        <v>8</v>
      </c>
      <c r="N9" s="190"/>
      <c r="O9" s="190"/>
      <c r="P9" s="191"/>
      <c r="V9"/>
      <c r="W9" s="108"/>
      <c r="X9" s="109"/>
    </row>
    <row r="10" spans="1:24" ht="12.75">
      <c r="A10" s="198"/>
      <c r="C10" s="161"/>
      <c r="D10" s="161"/>
      <c r="E10" s="162"/>
      <c r="G10" s="49"/>
      <c r="H10" s="49"/>
      <c r="I10" s="49"/>
      <c r="J10" s="49"/>
      <c r="K10" s="49"/>
      <c r="L10" s="65"/>
      <c r="M10" s="192"/>
      <c r="N10" s="193"/>
      <c r="O10" s="193"/>
      <c r="P10" s="194"/>
      <c r="V10"/>
      <c r="W10" s="108"/>
      <c r="X10" s="109"/>
    </row>
    <row r="11" spans="1:24" ht="12" customHeight="1">
      <c r="A11" s="135" t="s">
        <v>14</v>
      </c>
      <c r="C11" s="181"/>
      <c r="D11" s="182"/>
      <c r="E11" s="183"/>
      <c r="G11" s="49"/>
      <c r="H11" s="49"/>
      <c r="I11" s="49"/>
      <c r="J11" s="49"/>
      <c r="K11" s="49"/>
      <c r="L11" s="195" t="s">
        <v>42</v>
      </c>
      <c r="M11" s="127" t="s">
        <v>9</v>
      </c>
      <c r="N11" s="128"/>
      <c r="O11" s="140" t="s">
        <v>32</v>
      </c>
      <c r="P11" s="119" t="s">
        <v>10</v>
      </c>
      <c r="V11"/>
      <c r="W11" s="108"/>
      <c r="X11" s="109"/>
    </row>
    <row r="12" spans="1:24" ht="12" customHeight="1" thickBot="1">
      <c r="A12" s="136"/>
      <c r="C12" s="184"/>
      <c r="D12" s="185"/>
      <c r="E12" s="186"/>
      <c r="G12" s="50"/>
      <c r="H12" s="78"/>
      <c r="I12" s="79"/>
      <c r="J12" s="79"/>
      <c r="K12" s="80"/>
      <c r="L12" s="196"/>
      <c r="M12" s="129"/>
      <c r="N12" s="130"/>
      <c r="O12" s="141"/>
      <c r="P12" s="120"/>
      <c r="V12"/>
      <c r="W12" s="108"/>
      <c r="X12" s="109"/>
    </row>
    <row r="13" spans="1:24" ht="15">
      <c r="A13" s="159" t="s">
        <v>24</v>
      </c>
      <c r="C13" s="169"/>
      <c r="D13" s="165">
        <v>0</v>
      </c>
      <c r="E13" s="166"/>
      <c r="F13" s="142" t="s">
        <v>46</v>
      </c>
      <c r="G13" s="77"/>
      <c r="H13" s="79"/>
      <c r="I13" s="79"/>
      <c r="J13" s="79"/>
      <c r="K13" s="80"/>
      <c r="L13" s="102"/>
      <c r="M13" s="154"/>
      <c r="N13" s="155"/>
      <c r="O13" s="66"/>
      <c r="P13" s="64">
        <f>IF(AND(M13&gt;0,O13&gt;0),IF(L13="",M13-O13*24.54,M13-O13*30),"")</f>
      </c>
      <c r="Q13" s="53">
        <f>IF(AND(G13=TRUE,M13&gt;0,O13&gt;0),IF(M13/O13&gt;80,"Hotel zu teuer!",""),"")</f>
      </c>
      <c r="V13"/>
      <c r="W13" s="108"/>
      <c r="X13" s="109"/>
    </row>
    <row r="14" spans="1:24" ht="12.75">
      <c r="A14" s="159"/>
      <c r="C14" s="170"/>
      <c r="D14" s="167"/>
      <c r="E14" s="168"/>
      <c r="F14" s="143"/>
      <c r="G14" s="51"/>
      <c r="H14" s="51"/>
      <c r="I14" s="51"/>
      <c r="J14" s="51"/>
      <c r="K14" s="45"/>
      <c r="L14" s="102"/>
      <c r="M14" s="133"/>
      <c r="N14" s="134"/>
      <c r="O14" s="67"/>
      <c r="P14" s="100">
        <f>IF(AND(M14&gt;0,O14&gt;0),IF(L14="",M14-O14*24.54,M14-O14*30),"")</f>
      </c>
      <c r="Q14" s="53">
        <f>IF(AND(G13=TRUE,M14&gt;0,O14&gt;0),IF(M14/O14&gt;80,"Hotel zu teuer!",""),"")</f>
      </c>
      <c r="V14"/>
      <c r="W14" s="108"/>
      <c r="X14" s="109"/>
    </row>
    <row r="15" spans="1:24" ht="15">
      <c r="A15" s="159" t="s">
        <v>17</v>
      </c>
      <c r="C15" s="161"/>
      <c r="D15" s="161"/>
      <c r="E15" s="162"/>
      <c r="F15" s="143"/>
      <c r="G15" s="51"/>
      <c r="H15" s="81"/>
      <c r="I15" s="79"/>
      <c r="J15" s="79"/>
      <c r="K15" s="80"/>
      <c r="L15" s="102"/>
      <c r="M15" s="133"/>
      <c r="N15" s="134"/>
      <c r="O15" s="67"/>
      <c r="P15" s="100">
        <f>IF(AND(M15&gt;0,O15&gt;0),IF(L15="",M15-O15*24.54,M15-O15*30),"")</f>
      </c>
      <c r="Q15" s="53">
        <f>IF(AND(G13=TRUE,M15&gt;0,O15&gt;0),IF(M15/O15&gt;80,"Hotel zu teuer!",""),"")</f>
      </c>
      <c r="V15"/>
      <c r="W15" s="108"/>
      <c r="X15" s="109"/>
    </row>
    <row r="16" spans="1:24" ht="13.5" customHeight="1" thickBot="1">
      <c r="A16" s="160"/>
      <c r="C16" s="163"/>
      <c r="D16" s="163"/>
      <c r="E16" s="164"/>
      <c r="F16" s="143"/>
      <c r="G16" s="77"/>
      <c r="H16" s="79"/>
      <c r="I16" s="79"/>
      <c r="J16" s="79"/>
      <c r="K16" s="80"/>
      <c r="L16" s="102"/>
      <c r="M16" s="152"/>
      <c r="N16" s="153"/>
      <c r="O16" s="68"/>
      <c r="P16" s="101">
        <f>IF(AND(M16&gt;0,O16&gt;0),IF(L16="",M16-O16*24.54,M16-O16*30),"")</f>
      </c>
      <c r="Q16" s="53">
        <f>IF(AND(G13=TRUE,M16&gt;0,O16&gt;0),IF(M16/O16&gt;80,"Hotel zu teuer!",""),"")</f>
      </c>
      <c r="V16"/>
      <c r="W16" s="108"/>
      <c r="X16" s="109"/>
    </row>
    <row r="17" spans="1:24" ht="13.5" customHeight="1" thickBot="1">
      <c r="A17" s="41"/>
      <c r="C17" s="42"/>
      <c r="D17" s="42"/>
      <c r="E17" s="42"/>
      <c r="F17" s="43"/>
      <c r="G17" s="44"/>
      <c r="H17" s="44"/>
      <c r="I17" s="44"/>
      <c r="J17" s="44"/>
      <c r="K17" s="45"/>
      <c r="L17" s="45"/>
      <c r="M17" s="46"/>
      <c r="N17" s="47"/>
      <c r="O17" s="47"/>
      <c r="P17" s="17"/>
      <c r="V17"/>
      <c r="W17" s="108"/>
      <c r="X17" s="109"/>
    </row>
    <row r="18" spans="1:24" ht="13.5" thickBot="1">
      <c r="A18" s="23"/>
      <c r="C18" s="3"/>
      <c r="D18" s="3"/>
      <c r="E18" s="3"/>
      <c r="F18" s="3"/>
      <c r="G18" s="5"/>
      <c r="H18" s="116" t="s">
        <v>5</v>
      </c>
      <c r="I18" s="117"/>
      <c r="J18" s="118"/>
      <c r="K18" s="121" t="s">
        <v>25</v>
      </c>
      <c r="L18" s="123" t="s">
        <v>33</v>
      </c>
      <c r="M18" s="144" t="s">
        <v>35</v>
      </c>
      <c r="N18" s="125" t="s">
        <v>12</v>
      </c>
      <c r="O18" s="125" t="s">
        <v>11</v>
      </c>
      <c r="P18" s="131" t="s">
        <v>34</v>
      </c>
      <c r="V18"/>
      <c r="W18" s="108"/>
      <c r="X18" s="109"/>
    </row>
    <row r="19" spans="1:24" s="2" customFormat="1" ht="24.75" customHeight="1" thickBot="1">
      <c r="A19" s="4" t="s">
        <v>0</v>
      </c>
      <c r="B19" s="104" t="s">
        <v>44</v>
      </c>
      <c r="C19" s="9" t="s">
        <v>36</v>
      </c>
      <c r="D19" s="9" t="s">
        <v>1</v>
      </c>
      <c r="E19" s="9" t="s">
        <v>2</v>
      </c>
      <c r="F19" s="10" t="s">
        <v>6</v>
      </c>
      <c r="G19" s="39" t="s">
        <v>3</v>
      </c>
      <c r="H19" s="95" t="s">
        <v>4</v>
      </c>
      <c r="I19" s="97" t="s">
        <v>38</v>
      </c>
      <c r="J19" s="96" t="s">
        <v>3</v>
      </c>
      <c r="K19" s="122"/>
      <c r="L19" s="124"/>
      <c r="M19" s="145"/>
      <c r="N19" s="126"/>
      <c r="O19" s="126"/>
      <c r="P19" s="132"/>
      <c r="Q19" s="83" t="s">
        <v>13</v>
      </c>
      <c r="R19" s="83" t="s">
        <v>39</v>
      </c>
      <c r="S19" s="83" t="s">
        <v>40</v>
      </c>
      <c r="V19"/>
      <c r="W19" s="108"/>
      <c r="X19" s="109"/>
    </row>
    <row r="20" spans="1:24" ht="12.75">
      <c r="A20" s="58"/>
      <c r="B20" s="107"/>
      <c r="C20" s="61"/>
      <c r="D20" s="7"/>
      <c r="E20" s="7"/>
      <c r="F20" s="87">
        <f aca="true" t="shared" si="0" ref="F20:F34">IF(A20&gt;0,IF(D20&gt;0,IF(E20&gt;0,E20-D20,1-D20),IF(E20,E20,1)),"")</f>
      </c>
      <c r="G20" s="11"/>
      <c r="H20" s="92"/>
      <c r="I20" s="92"/>
      <c r="J20" s="92"/>
      <c r="K20" s="6">
        <f aca="true" t="shared" si="1" ref="K20:K34">IF(F20&lt;&gt;"",IF(OR(F20&lt;0.333,I20&lt;&gt;""),0,IF(H20&lt;&gt;"",IF(B20="",-0.3,-0.2)*IF(F20=1,1,IF(F20&gt;0.582,IF(B20="",0.5,0.8),IF(B20="",0.25,0.4))))+IF(F20=1,1,IF(F20&gt;0.582,IF(B20="",0.5,0.8),IF(B20="",0.25,0.4)))),"")</f>
      </c>
      <c r="L20" s="52">
        <f>IF(F20&lt;&gt;"",IF(J20&lt;&gt;"",0,IF(G20&lt;&gt;"",1,0)),"")</f>
      </c>
      <c r="M20" s="72"/>
      <c r="N20" s="69"/>
      <c r="O20" s="20"/>
      <c r="P20" s="55"/>
      <c r="Q20" s="84">
        <f aca="true" t="shared" si="2" ref="Q20:Q34">IF(AND(O20&gt;0,N20&gt;0),O20*N20*0.02,IF(N20&gt;0,N20*0.3,""))</f>
      </c>
      <c r="R20" s="90">
        <f>IF(K20&lt;&gt;"",IF(B20&gt;" ",0,K20*24),"")</f>
      </c>
      <c r="S20" s="90">
        <f>IF(L20&lt;&gt;"",IF(B20&gt;" ",L20*30,L20*19.94),"")</f>
      </c>
      <c r="V20"/>
      <c r="W20" s="108"/>
      <c r="X20" s="109"/>
    </row>
    <row r="21" spans="1:24" ht="12.75">
      <c r="A21" s="59"/>
      <c r="B21" s="102"/>
      <c r="C21" s="62"/>
      <c r="D21" s="8"/>
      <c r="E21" s="8"/>
      <c r="F21" s="88">
        <f t="shared" si="0"/>
      </c>
      <c r="G21" s="13"/>
      <c r="H21" s="93"/>
      <c r="I21" s="93"/>
      <c r="J21" s="93"/>
      <c r="K21" s="6">
        <f t="shared" si="1"/>
      </c>
      <c r="L21" s="52">
        <f aca="true" t="shared" si="3" ref="L21:L34">IF(F21&lt;&gt;"",IF(J21&lt;&gt;"",0,IF(G21&lt;&gt;"",1,0)),"")</f>
      </c>
      <c r="M21" s="73"/>
      <c r="N21" s="70"/>
      <c r="O21" s="18"/>
      <c r="P21" s="56"/>
      <c r="Q21" s="84">
        <f t="shared" si="2"/>
      </c>
      <c r="R21" s="90">
        <f>IF(K21&lt;&gt;"",IF(B21&gt;" ",0,K21*24),"")</f>
      </c>
      <c r="S21" s="90">
        <f aca="true" t="shared" si="4" ref="S21:S34">IF(L21&lt;&gt;"",IF(B21&gt;" ",L21*30,L21*19.94),"")</f>
      </c>
      <c r="V21"/>
      <c r="W21" s="108"/>
      <c r="X21" s="109"/>
    </row>
    <row r="22" spans="1:24" ht="12.75">
      <c r="A22" s="59"/>
      <c r="B22" s="102"/>
      <c r="C22" s="62"/>
      <c r="D22" s="8"/>
      <c r="E22" s="8"/>
      <c r="F22" s="88">
        <f t="shared" si="0"/>
      </c>
      <c r="G22" s="13"/>
      <c r="H22" s="93"/>
      <c r="I22" s="93"/>
      <c r="J22" s="93"/>
      <c r="K22" s="6">
        <f t="shared" si="1"/>
      </c>
      <c r="L22" s="52">
        <f t="shared" si="3"/>
      </c>
      <c r="M22" s="73"/>
      <c r="N22" s="70"/>
      <c r="O22" s="18"/>
      <c r="P22" s="56"/>
      <c r="Q22" s="84">
        <f t="shared" si="2"/>
      </c>
      <c r="R22" s="90">
        <f>IF(K22&lt;&gt;"",IF(B22&gt;" ",0,K22*24),"")</f>
      </c>
      <c r="S22" s="90">
        <f t="shared" si="4"/>
      </c>
      <c r="V22"/>
      <c r="W22" s="108"/>
      <c r="X22" s="109"/>
    </row>
    <row r="23" spans="1:24" ht="12.75">
      <c r="A23" s="59"/>
      <c r="B23" s="102"/>
      <c r="C23" s="62"/>
      <c r="D23" s="8"/>
      <c r="E23" s="8"/>
      <c r="F23" s="88">
        <f t="shared" si="0"/>
      </c>
      <c r="G23" s="13"/>
      <c r="H23" s="93"/>
      <c r="I23" s="93"/>
      <c r="J23" s="93"/>
      <c r="K23" s="6">
        <f t="shared" si="1"/>
      </c>
      <c r="L23" s="52">
        <f t="shared" si="3"/>
      </c>
      <c r="M23" s="73"/>
      <c r="N23" s="70"/>
      <c r="O23" s="18"/>
      <c r="P23" s="56"/>
      <c r="Q23" s="84">
        <f t="shared" si="2"/>
      </c>
      <c r="R23" s="90">
        <f aca="true" t="shared" si="5" ref="R23:R34">IF(K23&lt;&gt;"",IF(B23&gt;" ",0,K23*24),"")</f>
      </c>
      <c r="S23" s="90">
        <f t="shared" si="4"/>
      </c>
      <c r="V23"/>
      <c r="W23" s="108"/>
      <c r="X23" s="109"/>
    </row>
    <row r="24" spans="1:24" ht="12.75">
      <c r="A24" s="59"/>
      <c r="B24" s="102"/>
      <c r="C24" s="62"/>
      <c r="D24" s="8"/>
      <c r="E24" s="8"/>
      <c r="F24" s="88">
        <f t="shared" si="0"/>
      </c>
      <c r="G24" s="13"/>
      <c r="H24" s="93"/>
      <c r="I24" s="93"/>
      <c r="J24" s="93"/>
      <c r="K24" s="6">
        <f t="shared" si="1"/>
      </c>
      <c r="L24" s="52">
        <f t="shared" si="3"/>
      </c>
      <c r="M24" s="73"/>
      <c r="N24" s="70"/>
      <c r="O24" s="18"/>
      <c r="P24" s="56"/>
      <c r="Q24" s="84">
        <f t="shared" si="2"/>
      </c>
      <c r="R24" s="90">
        <f t="shared" si="5"/>
      </c>
      <c r="S24" s="90">
        <f t="shared" si="4"/>
      </c>
      <c r="V24"/>
      <c r="W24" s="108"/>
      <c r="X24" s="109"/>
    </row>
    <row r="25" spans="1:24" ht="12.75">
      <c r="A25" s="59"/>
      <c r="B25" s="102"/>
      <c r="C25" s="62"/>
      <c r="D25" s="8"/>
      <c r="E25" s="8"/>
      <c r="F25" s="88">
        <f t="shared" si="0"/>
      </c>
      <c r="G25" s="13"/>
      <c r="H25" s="93"/>
      <c r="I25" s="93"/>
      <c r="J25" s="93"/>
      <c r="K25" s="6">
        <f t="shared" si="1"/>
      </c>
      <c r="L25" s="52">
        <f t="shared" si="3"/>
      </c>
      <c r="M25" s="73"/>
      <c r="N25" s="70"/>
      <c r="O25" s="18"/>
      <c r="P25" s="56"/>
      <c r="Q25" s="84">
        <f t="shared" si="2"/>
      </c>
      <c r="R25" s="90">
        <f t="shared" si="5"/>
      </c>
      <c r="S25" s="90">
        <f t="shared" si="4"/>
      </c>
      <c r="V25"/>
      <c r="W25" s="108"/>
      <c r="X25" s="109"/>
    </row>
    <row r="26" spans="1:24" ht="12.75">
      <c r="A26" s="59"/>
      <c r="B26" s="102"/>
      <c r="C26" s="62"/>
      <c r="D26" s="8"/>
      <c r="E26" s="8"/>
      <c r="F26" s="88">
        <f t="shared" si="0"/>
      </c>
      <c r="G26" s="13"/>
      <c r="H26" s="93"/>
      <c r="I26" s="93"/>
      <c r="J26" s="93"/>
      <c r="K26" s="6">
        <f t="shared" si="1"/>
      </c>
      <c r="L26" s="52">
        <f t="shared" si="3"/>
      </c>
      <c r="M26" s="73"/>
      <c r="N26" s="70"/>
      <c r="O26" s="18"/>
      <c r="P26" s="56"/>
      <c r="Q26" s="84">
        <f t="shared" si="2"/>
      </c>
      <c r="R26" s="90">
        <f t="shared" si="5"/>
      </c>
      <c r="S26" s="90">
        <f t="shared" si="4"/>
      </c>
      <c r="V26"/>
      <c r="W26" s="108"/>
      <c r="X26" s="109"/>
    </row>
    <row r="27" spans="1:24" ht="12.75">
      <c r="A27" s="59"/>
      <c r="B27" s="102"/>
      <c r="C27" s="62"/>
      <c r="D27" s="8"/>
      <c r="E27" s="8"/>
      <c r="F27" s="88">
        <f t="shared" si="0"/>
      </c>
      <c r="G27" s="13"/>
      <c r="H27" s="93"/>
      <c r="I27" s="93"/>
      <c r="J27" s="93"/>
      <c r="K27" s="6">
        <f t="shared" si="1"/>
      </c>
      <c r="L27" s="52">
        <f t="shared" si="3"/>
      </c>
      <c r="M27" s="73"/>
      <c r="N27" s="70"/>
      <c r="O27" s="18"/>
      <c r="P27" s="56"/>
      <c r="Q27" s="84">
        <f t="shared" si="2"/>
      </c>
      <c r="R27" s="90">
        <f t="shared" si="5"/>
      </c>
      <c r="S27" s="90">
        <f t="shared" si="4"/>
      </c>
      <c r="V27"/>
      <c r="W27" s="108"/>
      <c r="X27" s="109"/>
    </row>
    <row r="28" spans="1:24" ht="12.75">
      <c r="A28" s="59"/>
      <c r="B28" s="102"/>
      <c r="C28" s="62"/>
      <c r="D28" s="8"/>
      <c r="E28" s="8"/>
      <c r="F28" s="88">
        <f t="shared" si="0"/>
      </c>
      <c r="G28" s="13"/>
      <c r="H28" s="93"/>
      <c r="I28" s="93"/>
      <c r="J28" s="93"/>
      <c r="K28" s="6">
        <f t="shared" si="1"/>
      </c>
      <c r="L28" s="52">
        <f t="shared" si="3"/>
      </c>
      <c r="M28" s="73"/>
      <c r="N28" s="70"/>
      <c r="O28" s="18"/>
      <c r="P28" s="56"/>
      <c r="Q28" s="84">
        <f t="shared" si="2"/>
      </c>
      <c r="R28" s="90">
        <f t="shared" si="5"/>
      </c>
      <c r="S28" s="90">
        <f t="shared" si="4"/>
      </c>
      <c r="V28"/>
      <c r="W28" s="108"/>
      <c r="X28" s="109"/>
    </row>
    <row r="29" spans="1:24" ht="12.75">
      <c r="A29" s="59"/>
      <c r="B29" s="102"/>
      <c r="C29" s="62"/>
      <c r="D29" s="8"/>
      <c r="E29" s="8"/>
      <c r="F29" s="88">
        <f t="shared" si="0"/>
      </c>
      <c r="G29" s="13"/>
      <c r="H29" s="93"/>
      <c r="I29" s="93"/>
      <c r="J29" s="93"/>
      <c r="K29" s="6">
        <f t="shared" si="1"/>
      </c>
      <c r="L29" s="52">
        <f t="shared" si="3"/>
      </c>
      <c r="M29" s="73"/>
      <c r="N29" s="70"/>
      <c r="O29" s="18"/>
      <c r="P29" s="56"/>
      <c r="Q29" s="84">
        <f t="shared" si="2"/>
      </c>
      <c r="R29" s="90">
        <f t="shared" si="5"/>
      </c>
      <c r="S29" s="90">
        <f t="shared" si="4"/>
      </c>
      <c r="V29"/>
      <c r="W29" s="108"/>
      <c r="X29" s="109"/>
    </row>
    <row r="30" spans="1:24" ht="12.75">
      <c r="A30" s="59"/>
      <c r="B30" s="102"/>
      <c r="C30" s="62"/>
      <c r="D30" s="8"/>
      <c r="E30" s="8"/>
      <c r="F30" s="88">
        <f t="shared" si="0"/>
      </c>
      <c r="G30" s="13"/>
      <c r="H30" s="93"/>
      <c r="I30" s="93"/>
      <c r="J30" s="93"/>
      <c r="K30" s="6">
        <f t="shared" si="1"/>
      </c>
      <c r="L30" s="52">
        <f t="shared" si="3"/>
      </c>
      <c r="M30" s="73"/>
      <c r="N30" s="70"/>
      <c r="O30" s="18"/>
      <c r="P30" s="56"/>
      <c r="Q30" s="84">
        <f t="shared" si="2"/>
      </c>
      <c r="R30" s="90">
        <f t="shared" si="5"/>
      </c>
      <c r="S30" s="90">
        <f t="shared" si="4"/>
      </c>
      <c r="V30"/>
      <c r="W30" s="108"/>
      <c r="X30" s="109"/>
    </row>
    <row r="31" spans="1:24" ht="12.75">
      <c r="A31" s="59"/>
      <c r="B31" s="102"/>
      <c r="C31" s="62"/>
      <c r="D31" s="8"/>
      <c r="E31" s="8"/>
      <c r="F31" s="88">
        <f t="shared" si="0"/>
      </c>
      <c r="G31" s="13"/>
      <c r="H31" s="93"/>
      <c r="I31" s="93"/>
      <c r="J31" s="93"/>
      <c r="K31" s="6">
        <f t="shared" si="1"/>
      </c>
      <c r="L31" s="52">
        <f t="shared" si="3"/>
      </c>
      <c r="M31" s="73"/>
      <c r="N31" s="70"/>
      <c r="O31" s="18"/>
      <c r="P31" s="56"/>
      <c r="Q31" s="84">
        <f t="shared" si="2"/>
      </c>
      <c r="R31" s="90">
        <f t="shared" si="5"/>
      </c>
      <c r="S31" s="90">
        <f t="shared" si="4"/>
      </c>
      <c r="V31"/>
      <c r="W31" s="108"/>
      <c r="X31" s="109"/>
    </row>
    <row r="32" spans="1:24" ht="12.75">
      <c r="A32" s="59"/>
      <c r="B32" s="102"/>
      <c r="C32" s="62"/>
      <c r="D32" s="8"/>
      <c r="E32" s="8"/>
      <c r="F32" s="88">
        <f t="shared" si="0"/>
      </c>
      <c r="G32" s="13"/>
      <c r="H32" s="93"/>
      <c r="I32" s="93"/>
      <c r="J32" s="93"/>
      <c r="K32" s="6">
        <f t="shared" si="1"/>
      </c>
      <c r="L32" s="52">
        <f t="shared" si="3"/>
      </c>
      <c r="M32" s="73"/>
      <c r="N32" s="70"/>
      <c r="O32" s="18"/>
      <c r="P32" s="56"/>
      <c r="Q32" s="84">
        <f t="shared" si="2"/>
      </c>
      <c r="R32" s="90">
        <f t="shared" si="5"/>
      </c>
      <c r="S32" s="90">
        <f t="shared" si="4"/>
      </c>
      <c r="V32"/>
      <c r="W32" s="108"/>
      <c r="X32" s="109"/>
    </row>
    <row r="33" spans="1:24" ht="12.75">
      <c r="A33" s="59"/>
      <c r="B33" s="102"/>
      <c r="C33" s="62"/>
      <c r="D33" s="8"/>
      <c r="E33" s="8"/>
      <c r="F33" s="88">
        <f t="shared" si="0"/>
      </c>
      <c r="G33" s="13"/>
      <c r="H33" s="93"/>
      <c r="I33" s="93"/>
      <c r="J33" s="93"/>
      <c r="K33" s="6">
        <f t="shared" si="1"/>
      </c>
      <c r="L33" s="52">
        <f t="shared" si="3"/>
      </c>
      <c r="M33" s="73"/>
      <c r="N33" s="70"/>
      <c r="O33" s="18"/>
      <c r="P33" s="56"/>
      <c r="Q33" s="84">
        <f t="shared" si="2"/>
      </c>
      <c r="R33" s="90">
        <f t="shared" si="5"/>
      </c>
      <c r="S33" s="90">
        <f t="shared" si="4"/>
      </c>
      <c r="V33"/>
      <c r="W33" s="108"/>
      <c r="X33" s="109"/>
    </row>
    <row r="34" spans="1:24" ht="13.5" thickBot="1">
      <c r="A34" s="60"/>
      <c r="B34" s="103"/>
      <c r="C34" s="63"/>
      <c r="D34" s="12"/>
      <c r="E34" s="12"/>
      <c r="F34" s="89">
        <f t="shared" si="0"/>
      </c>
      <c r="G34" s="14"/>
      <c r="H34" s="94"/>
      <c r="I34" s="94"/>
      <c r="J34" s="94"/>
      <c r="K34" s="6">
        <f t="shared" si="1"/>
      </c>
      <c r="L34" s="52">
        <f t="shared" si="3"/>
      </c>
      <c r="M34" s="74"/>
      <c r="N34" s="71"/>
      <c r="O34" s="19"/>
      <c r="P34" s="57"/>
      <c r="Q34" s="84">
        <f t="shared" si="2"/>
      </c>
      <c r="R34" s="90">
        <f t="shared" si="5"/>
      </c>
      <c r="S34" s="90">
        <f t="shared" si="4"/>
      </c>
      <c r="V34"/>
      <c r="W34" s="108"/>
      <c r="X34" s="109"/>
    </row>
    <row r="35" spans="3:16" ht="12" customHeight="1" thickBot="1">
      <c r="C35" s="53"/>
      <c r="D35" s="54"/>
      <c r="E35" s="54"/>
      <c r="G35" s="82" t="s">
        <v>7</v>
      </c>
      <c r="H35" s="82"/>
      <c r="I35" s="82"/>
      <c r="K35" s="105">
        <f>SUM(R20:R34)</f>
        <v>0</v>
      </c>
      <c r="L35" s="106">
        <f>SUM(S20:S34)</f>
        <v>0</v>
      </c>
      <c r="M35" s="85">
        <f>SUM(M20:M34)</f>
        <v>0</v>
      </c>
      <c r="N35" s="150">
        <f>SUM(Q20:Q34)</f>
        <v>0</v>
      </c>
      <c r="O35" s="151"/>
      <c r="P35" s="86">
        <f>SUM(P20:P34)</f>
        <v>0</v>
      </c>
    </row>
    <row r="36" spans="11:16" ht="12" customHeight="1">
      <c r="K36" s="173" t="str">
        <f>IF(CONCATENATE(B20,B21,B22,B23,B24,B25,B26,B27,B28,B29,B30,B31,B32,B33,B34)="","Anordnungsbetrag","Zwischensumme")</f>
        <v>Anordnungsbetrag</v>
      </c>
      <c r="L36" s="174"/>
      <c r="M36" s="174"/>
      <c r="N36" s="175"/>
      <c r="O36" s="146">
        <f>M35+N35+P35+SUM(P13:P16)+SUM(R20:S34)-D13</f>
        <v>0</v>
      </c>
      <c r="P36" s="147"/>
    </row>
    <row r="37" spans="3:16" ht="12" customHeight="1" thickBot="1">
      <c r="C37" s="137" t="s">
        <v>18</v>
      </c>
      <c r="D37" s="138"/>
      <c r="E37" s="138"/>
      <c r="F37" s="138"/>
      <c r="G37" s="138"/>
      <c r="H37" s="138"/>
      <c r="I37" s="138"/>
      <c r="J37" s="139"/>
      <c r="K37" s="176"/>
      <c r="L37" s="177"/>
      <c r="M37" s="177"/>
      <c r="N37" s="178"/>
      <c r="O37" s="148"/>
      <c r="P37" s="149"/>
    </row>
    <row r="38" spans="3:10" ht="12.75">
      <c r="C38" s="137" t="s">
        <v>19</v>
      </c>
      <c r="D38" s="138"/>
      <c r="E38" s="138"/>
      <c r="F38" s="138"/>
      <c r="G38" s="138"/>
      <c r="H38" s="138"/>
      <c r="I38" s="138"/>
      <c r="J38" s="138"/>
    </row>
    <row r="40" spans="3:16" ht="12.75">
      <c r="C40" s="16" t="s">
        <v>47</v>
      </c>
      <c r="D40" s="179">
        <f ca="1">TODAY()</f>
        <v>41444</v>
      </c>
      <c r="E40" s="179"/>
      <c r="K40" s="15"/>
      <c r="L40" s="15"/>
      <c r="M40" s="15"/>
      <c r="N40" s="15"/>
      <c r="O40" s="15"/>
      <c r="P40" s="15"/>
    </row>
    <row r="41" spans="11:15" ht="12.75">
      <c r="K41" s="38" t="s">
        <v>20</v>
      </c>
      <c r="L41" s="38"/>
      <c r="M41" s="38"/>
      <c r="N41" s="38"/>
      <c r="O41" s="38"/>
    </row>
    <row r="42" ht="13.5" thickBot="1">
      <c r="P42" s="32"/>
    </row>
    <row r="43" spans="1:15" ht="12.75">
      <c r="A43" s="156" t="s">
        <v>37</v>
      </c>
      <c r="C43" s="26" t="s">
        <v>30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6" ht="12.75">
      <c r="A44" s="157"/>
      <c r="C44" s="1" t="s">
        <v>26</v>
      </c>
      <c r="D44" s="15"/>
      <c r="E44" s="1" t="s">
        <v>27</v>
      </c>
      <c r="F44" s="1" t="s">
        <v>28</v>
      </c>
      <c r="G44" s="15"/>
      <c r="H44" s="15"/>
      <c r="I44" s="15"/>
      <c r="J44" s="98" t="s">
        <v>41</v>
      </c>
      <c r="K44" s="28"/>
      <c r="L44" s="15"/>
      <c r="M44" s="99"/>
      <c r="N44" s="171">
        <f>IF(K36="Zwischensumme",O36,"")</f>
      </c>
      <c r="O44" s="172"/>
      <c r="P44" s="36" t="s">
        <v>29</v>
      </c>
    </row>
    <row r="45" spans="1:16" ht="18" customHeight="1">
      <c r="A45" s="157"/>
      <c r="D45" s="15"/>
      <c r="E45" s="1" t="s">
        <v>27</v>
      </c>
      <c r="F45" s="1" t="s">
        <v>28</v>
      </c>
      <c r="G45" s="15"/>
      <c r="H45" s="15"/>
      <c r="I45" s="15"/>
      <c r="J45" s="98" t="s">
        <v>41</v>
      </c>
      <c r="K45" s="29"/>
      <c r="L45" s="15"/>
      <c r="N45" s="35"/>
      <c r="O45" s="35"/>
      <c r="P45" s="37" t="s">
        <v>29</v>
      </c>
    </row>
    <row r="46" spans="1:16" ht="18" customHeight="1" thickBot="1">
      <c r="A46" s="157"/>
      <c r="C46" s="27"/>
      <c r="D46" s="27"/>
      <c r="F46" s="27" t="s">
        <v>31</v>
      </c>
      <c r="G46" s="3"/>
      <c r="H46" s="27"/>
      <c r="I46" s="27"/>
      <c r="J46" s="27"/>
      <c r="K46" s="30"/>
      <c r="L46" s="31"/>
      <c r="M46" s="76"/>
      <c r="N46" s="33"/>
      <c r="O46" s="33"/>
      <c r="P46" s="34" t="s">
        <v>29</v>
      </c>
    </row>
    <row r="47" spans="1:16" ht="14.25" thickBot="1" thickTop="1">
      <c r="A47" s="158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75"/>
    </row>
  </sheetData>
  <sheetProtection password="C7E6" sheet="1" objects="1" scenarios="1"/>
  <mergeCells count="44">
    <mergeCell ref="A3:A4"/>
    <mergeCell ref="A1:A2"/>
    <mergeCell ref="C3:E4"/>
    <mergeCell ref="A9:A10"/>
    <mergeCell ref="A7:A8"/>
    <mergeCell ref="A5:A6"/>
    <mergeCell ref="D7:E8"/>
    <mergeCell ref="C7:C8"/>
    <mergeCell ref="N44:O44"/>
    <mergeCell ref="K36:N37"/>
    <mergeCell ref="D40:E40"/>
    <mergeCell ref="C38:J38"/>
    <mergeCell ref="J2:O3"/>
    <mergeCell ref="C11:E12"/>
    <mergeCell ref="C1:E2"/>
    <mergeCell ref="C9:E10"/>
    <mergeCell ref="C5:E6"/>
    <mergeCell ref="M9:P10"/>
    <mergeCell ref="A43:A47"/>
    <mergeCell ref="A15:A16"/>
    <mergeCell ref="A13:A14"/>
    <mergeCell ref="C15:E16"/>
    <mergeCell ref="D13:E14"/>
    <mergeCell ref="C13:C14"/>
    <mergeCell ref="A11:A12"/>
    <mergeCell ref="C37:J37"/>
    <mergeCell ref="O11:O12"/>
    <mergeCell ref="F13:F16"/>
    <mergeCell ref="O18:O19"/>
    <mergeCell ref="M18:M19"/>
    <mergeCell ref="O36:P37"/>
    <mergeCell ref="N35:O35"/>
    <mergeCell ref="M16:N16"/>
    <mergeCell ref="M13:N13"/>
    <mergeCell ref="H18:J18"/>
    <mergeCell ref="P11:P12"/>
    <mergeCell ref="K18:K19"/>
    <mergeCell ref="L18:L19"/>
    <mergeCell ref="N18:N19"/>
    <mergeCell ref="M11:N12"/>
    <mergeCell ref="P18:P19"/>
    <mergeCell ref="M14:N14"/>
    <mergeCell ref="M15:N15"/>
    <mergeCell ref="L11:L12"/>
  </mergeCells>
  <conditionalFormatting sqref="H12:K13 H15:K16">
    <cfRule type="expression" priority="1" dxfId="7" stopIfTrue="1">
      <formula>G13=TRUE</formula>
    </cfRule>
  </conditionalFormatting>
  <conditionalFormatting sqref="A23">
    <cfRule type="expression" priority="2" dxfId="6" stopIfTrue="1">
      <formula>B13&lt;&gt;""</formula>
    </cfRule>
  </conditionalFormatting>
  <conditionalFormatting sqref="L13:L16">
    <cfRule type="cellIs" priority="3" dxfId="3" operator="equal" stopIfTrue="1">
      <formula>""""""</formula>
    </cfRule>
    <cfRule type="cellIs" priority="4" dxfId="2" operator="greaterThan" stopIfTrue="1">
      <formula>""""""</formula>
    </cfRule>
  </conditionalFormatting>
  <conditionalFormatting sqref="B20:B34">
    <cfRule type="cellIs" priority="5" dxfId="3" operator="equal" stopIfTrue="1">
      <formula>""""""</formula>
    </cfRule>
    <cfRule type="cellIs" priority="6" dxfId="2" operator="greaterThan" stopIfTrue="1">
      <formula>""" """</formula>
    </cfRule>
  </conditionalFormatting>
  <conditionalFormatting sqref="K20:K34">
    <cfRule type="expression" priority="7" dxfId="1" stopIfTrue="1">
      <formula>B20&gt;""</formula>
    </cfRule>
    <cfRule type="expression" priority="8" dxfId="0" stopIfTrue="1">
      <formula>B20=""</formula>
    </cfRule>
  </conditionalFormatting>
  <dataValidations count="1">
    <dataValidation type="list" allowBlank="1" showInputMessage="1" showErrorMessage="1" sqref="S4">
      <formula1>$V$2:$V$9</formula1>
    </dataValidation>
  </dataValidations>
  <printOptions/>
  <pageMargins left="0.5905511811023623" right="0.31496062992125984" top="0.5905511811023623" bottom="0.5905511811023623" header="0.31496062992125984" footer="0.5118110236220472"/>
  <pageSetup horizontalDpi="600" verticalDpi="600" orientation="portrait" paperSize="9" scale="95" r:id="rId4"/>
  <headerFooter alignWithMargins="0">
    <oddHeader>&amp;LV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LKA Düsseldorf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Frauke Hesselmann</dc:creator>
  <cp:keywords/>
  <dc:description/>
  <cp:lastModifiedBy>Stefan Schmelting</cp:lastModifiedBy>
  <cp:lastPrinted>2009-08-24T09:00:48Z</cp:lastPrinted>
  <dcterms:created xsi:type="dcterms:W3CDTF">2000-02-09T12:27:45Z</dcterms:created>
  <dcterms:modified xsi:type="dcterms:W3CDTF">2013-06-19T09:51:15Z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riftgut_Sachbearbeiter">
    <vt:lpwstr>B1</vt:lpwstr>
  </property>
</Properties>
</file>